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<sst xmlns="http://schemas.openxmlformats.org/spreadsheetml/2006/main" count="67" uniqueCount="64">
  <si>
    <t>B</t>
  </si>
  <si>
    <t>E</t>
  </si>
  <si>
    <t>W</t>
  </si>
  <si>
    <t>verlies</t>
  </si>
  <si>
    <t>elektrisch rendement vd WKK</t>
  </si>
  <si>
    <t>thermisch rendement vd WKK</t>
  </si>
  <si>
    <t>= E/B</t>
  </si>
  <si>
    <t>= W/B</t>
  </si>
  <si>
    <r>
      <t>a</t>
    </r>
    <r>
      <rPr>
        <sz val="10"/>
        <rFont val="Arial"/>
        <family val="0"/>
      </rPr>
      <t>E :</t>
    </r>
  </si>
  <si>
    <r>
      <t>a</t>
    </r>
    <r>
      <rPr>
        <sz val="10"/>
        <rFont val="Arial"/>
        <family val="0"/>
      </rPr>
      <t>W :</t>
    </r>
  </si>
  <si>
    <t>°C</t>
  </si>
  <si>
    <t>K</t>
  </si>
  <si>
    <t>To : omgevingstemperatuur =</t>
  </si>
  <si>
    <t>Ts : stoomtemperatuur =</t>
  </si>
  <si>
    <t>Cf :</t>
  </si>
  <si>
    <t>Carnot-factor =</t>
  </si>
  <si>
    <t>1-(To/Ts)</t>
  </si>
  <si>
    <r>
      <t>a</t>
    </r>
    <r>
      <rPr>
        <sz val="10"/>
        <rFont val="Arial"/>
        <family val="0"/>
      </rPr>
      <t>EX :</t>
    </r>
  </si>
  <si>
    <t>exergetisch rendement vd WKK</t>
  </si>
  <si>
    <r>
      <t xml:space="preserve">= </t>
    </r>
    <r>
      <rPr>
        <sz val="28"/>
        <rFont val="Symbol"/>
        <family val="1"/>
      </rPr>
      <t>a</t>
    </r>
    <r>
      <rPr>
        <sz val="10"/>
        <rFont val="Arial"/>
        <family val="0"/>
      </rPr>
      <t xml:space="preserve">E + (Cf . </t>
    </r>
    <r>
      <rPr>
        <sz val="28"/>
        <rFont val="Symbol"/>
        <family val="1"/>
      </rPr>
      <t>a</t>
    </r>
    <r>
      <rPr>
        <sz val="10"/>
        <rFont val="Arial"/>
        <family val="0"/>
      </rPr>
      <t>W)</t>
    </r>
  </si>
  <si>
    <t>X :</t>
  </si>
  <si>
    <t>Y :</t>
  </si>
  <si>
    <r>
      <t>= (</t>
    </r>
    <r>
      <rPr>
        <sz val="28"/>
        <rFont val="Symbol"/>
        <family val="1"/>
      </rPr>
      <t>a</t>
    </r>
    <r>
      <rPr>
        <sz val="10"/>
        <rFont val="Arial"/>
        <family val="0"/>
      </rPr>
      <t xml:space="preserve">E / </t>
    </r>
    <r>
      <rPr>
        <sz val="28"/>
        <rFont val="Symbol"/>
        <family val="1"/>
      </rPr>
      <t>a</t>
    </r>
    <r>
      <rPr>
        <sz val="10"/>
        <rFont val="Arial"/>
        <family val="0"/>
      </rPr>
      <t>EX) . B</t>
    </r>
  </si>
  <si>
    <t>= B - X</t>
  </si>
  <si>
    <r>
      <t>h</t>
    </r>
    <r>
      <rPr>
        <sz val="10"/>
        <rFont val="Arial"/>
        <family val="0"/>
      </rPr>
      <t>E :</t>
    </r>
  </si>
  <si>
    <r>
      <t>h</t>
    </r>
    <r>
      <rPr>
        <sz val="10"/>
        <rFont val="Arial"/>
        <family val="0"/>
      </rPr>
      <t>E,REF :</t>
    </r>
  </si>
  <si>
    <r>
      <t>h</t>
    </r>
    <r>
      <rPr>
        <sz val="10"/>
        <rFont val="Arial"/>
        <family val="0"/>
      </rPr>
      <t>W, REF :</t>
    </r>
  </si>
  <si>
    <r>
      <t>h</t>
    </r>
    <r>
      <rPr>
        <sz val="10"/>
        <rFont val="Arial"/>
        <family val="0"/>
      </rPr>
      <t>W :</t>
    </r>
  </si>
  <si>
    <t>brandstofverbruik vd WKK toegewezen aan elektriciteit (berekend op basis van exergie)</t>
  </si>
  <si>
    <t>brandstofverbruik vd WKK toegewezen aan warmte (berekend op basis van exergie)</t>
  </si>
  <si>
    <t>terugrekenrendement elektriciteit vd WKK</t>
  </si>
  <si>
    <t>terugrekenrendement warmte vd WKK</t>
  </si>
  <si>
    <t>= E/X</t>
  </si>
  <si>
    <t>= W/Y</t>
  </si>
  <si>
    <t>X REF :</t>
  </si>
  <si>
    <t>Y REF :</t>
  </si>
  <si>
    <t>brandstofverbruik toegewezen aan elektriciteit bij gescheiden opwekking</t>
  </si>
  <si>
    <t>brandstofverbruik toegewezen aan warmte bij gescheiden opwekking</t>
  </si>
  <si>
    <r>
      <t xml:space="preserve">= E / </t>
    </r>
    <r>
      <rPr>
        <sz val="28"/>
        <rFont val="Symbol"/>
        <family val="1"/>
      </rPr>
      <t>h</t>
    </r>
    <r>
      <rPr>
        <sz val="10"/>
        <rFont val="Arial"/>
        <family val="0"/>
      </rPr>
      <t>E,REF</t>
    </r>
  </si>
  <si>
    <r>
      <t xml:space="preserve">= W / </t>
    </r>
    <r>
      <rPr>
        <sz val="28"/>
        <rFont val="Symbol"/>
        <family val="1"/>
      </rPr>
      <t>h</t>
    </r>
    <r>
      <rPr>
        <sz val="10"/>
        <rFont val="Arial"/>
        <family val="0"/>
      </rPr>
      <t>W,REF</t>
    </r>
  </si>
  <si>
    <t>B REF :</t>
  </si>
  <si>
    <t>brandstofverbruik bij gescheiden opwekking</t>
  </si>
  <si>
    <t>= X REF + Y REF</t>
  </si>
  <si>
    <t>referentierendementen gescheiden opwekking</t>
  </si>
  <si>
    <t>Europa (functie van type WKK en brandstof)</t>
  </si>
  <si>
    <t>B norm :</t>
  </si>
  <si>
    <t>brandstofverbruik norm-WKK (10% RPEB)</t>
  </si>
  <si>
    <t>= 0,9 B REF</t>
  </si>
  <si>
    <t>Bam :</t>
  </si>
  <si>
    <t>= B norm - B</t>
  </si>
  <si>
    <t>Y REF - Y :</t>
  </si>
  <si>
    <t>X REF - X :</t>
  </si>
  <si>
    <t>verschil brandstofdeel elektriciteit gescheiden opwekking versus WKK op exergie</t>
  </si>
  <si>
    <t>verschil brandstofdeel warmte gescheiden opwekking versus WKK op exergie</t>
  </si>
  <si>
    <t>Verdeelsleutel Bam in Kam en Wam</t>
  </si>
  <si>
    <t>Kam :</t>
  </si>
  <si>
    <t>Wam :</t>
  </si>
  <si>
    <t>energiebesparing vd WKK die in aanmerking als alternatieve maatregel</t>
  </si>
  <si>
    <t>door de WKK vermeden brandstofverbruik, toegewezen aan elektriciteit,</t>
  </si>
  <si>
    <t>dat in aanmerking komt als alternatieve maatregel</t>
  </si>
  <si>
    <t>door de WKK vermeden brandstofverbruik, toegewezen aan warmte,</t>
  </si>
  <si>
    <t>= (X REF - X) / [ (X REF - X) + (Y REF - Y) ] . Bam</t>
  </si>
  <si>
    <t>= (Y REF - Y) / [ (X REF - X) + (Y REF - Y) ] . Bam</t>
  </si>
  <si>
    <t>= Bam - Kam</t>
  </si>
</sst>
</file>

<file path=xl/styles.xml><?xml version="1.0" encoding="utf-8"?>
<styleSheet xmlns="http://schemas.openxmlformats.org/spreadsheetml/2006/main">
  <numFmts count="24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0.000000"/>
    <numFmt numFmtId="173" formatCode="0.00000"/>
    <numFmt numFmtId="174" formatCode="0.0000"/>
    <numFmt numFmtId="175" formatCode="0.000"/>
    <numFmt numFmtId="176" formatCode="0.0%"/>
    <numFmt numFmtId="177" formatCode="0.000%"/>
    <numFmt numFmtId="178" formatCode="0.0000000"/>
    <numFmt numFmtId="179" formatCode="0.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28"/>
      <name val="Symbol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b/>
      <sz val="8"/>
      <color indexed="10"/>
      <name val="Arial"/>
      <family val="0"/>
    </font>
    <font>
      <i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 quotePrefix="1">
      <alignment/>
    </xf>
    <xf numFmtId="9" fontId="2" fillId="0" borderId="0" xfId="21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76" fontId="2" fillId="0" borderId="0" xfId="21" applyNumberFormat="1" applyFont="1" applyAlignment="1">
      <alignment horizontal="center"/>
    </xf>
    <xf numFmtId="2" fontId="0" fillId="0" borderId="0" xfId="0" applyNumberFormat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3" fillId="0" borderId="0" xfId="0" applyFont="1" applyBorder="1" applyAlignment="1">
      <alignment/>
    </xf>
    <xf numFmtId="176" fontId="2" fillId="0" borderId="0" xfId="21" applyNumberFormat="1" applyFont="1" applyBorder="1" applyAlignment="1">
      <alignment horizontal="center"/>
    </xf>
    <xf numFmtId="9" fontId="2" fillId="0" borderId="0" xfId="21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Alignment="1">
      <alignment/>
    </xf>
    <xf numFmtId="2" fontId="8" fillId="0" borderId="0" xfId="0" applyNumberFormat="1" applyFont="1" applyAlignment="1">
      <alignment horizontal="center"/>
    </xf>
    <xf numFmtId="10" fontId="2" fillId="0" borderId="0" xfId="21" applyNumberFormat="1" applyFont="1" applyAlignment="1">
      <alignment horizontal="center"/>
    </xf>
    <xf numFmtId="1" fontId="0" fillId="0" borderId="0" xfId="0" applyNumberFormat="1" applyAlignment="1">
      <alignment/>
    </xf>
    <xf numFmtId="2" fontId="9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4</xdr:col>
      <xdr:colOff>0</xdr:colOff>
      <xdr:row>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71575" y="485775"/>
          <a:ext cx="1238250" cy="9715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552450" y="97155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2409825" y="6477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>
          <a:off x="2409825" y="12954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12</xdr:row>
      <xdr:rowOff>0</xdr:rowOff>
    </xdr:to>
    <xdr:sp>
      <xdr:nvSpPr>
        <xdr:cNvPr id="5" name="Line 6"/>
        <xdr:cNvSpPr>
          <a:spLocks/>
        </xdr:cNvSpPr>
      </xdr:nvSpPr>
      <xdr:spPr>
        <a:xfrm>
          <a:off x="2409825" y="14573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6" name="Line 7"/>
        <xdr:cNvSpPr>
          <a:spLocks/>
        </xdr:cNvSpPr>
      </xdr:nvSpPr>
      <xdr:spPr>
        <a:xfrm>
          <a:off x="2409825" y="19431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workbookViewId="0" topLeftCell="A18">
      <selection activeCell="M32" sqref="M32"/>
    </sheetView>
  </sheetViews>
  <sheetFormatPr defaultColWidth="9.140625" defaultRowHeight="12.75"/>
  <cols>
    <col min="1" max="1" width="8.28125" style="0" customWidth="1"/>
    <col min="2" max="6" width="9.28125" style="0" customWidth="1"/>
    <col min="7" max="7" width="8.28125" style="0" customWidth="1"/>
    <col min="8" max="8" width="9.28125" style="0" customWidth="1"/>
    <col min="9" max="9" width="7.421875" style="0" customWidth="1"/>
    <col min="10" max="12" width="9.28125" style="0" customWidth="1"/>
    <col min="13" max="13" width="7.00390625" style="0" customWidth="1"/>
    <col min="14" max="14" width="6.7109375" style="0" customWidth="1"/>
    <col min="15" max="15" width="4.8515625" style="0" customWidth="1"/>
    <col min="16" max="16" width="5.140625" style="0" customWidth="1"/>
    <col min="17" max="16384" width="9.28125" style="0" customWidth="1"/>
  </cols>
  <sheetData>
    <row r="1" spans="1:5" ht="12.75">
      <c r="A1" t="s">
        <v>12</v>
      </c>
      <c r="D1" s="3">
        <v>15</v>
      </c>
      <c r="E1" t="s">
        <v>10</v>
      </c>
    </row>
    <row r="2" spans="4:5" ht="12.75">
      <c r="D2" s="3">
        <f>D1+273.15</f>
        <v>288.15</v>
      </c>
      <c r="E2" t="s">
        <v>11</v>
      </c>
    </row>
    <row r="4" ht="12.75">
      <c r="E4" s="2" t="s">
        <v>1</v>
      </c>
    </row>
    <row r="5" ht="12.75">
      <c r="E5" s="3">
        <v>35</v>
      </c>
    </row>
    <row r="6" ht="12.75">
      <c r="B6" s="2" t="s">
        <v>0</v>
      </c>
    </row>
    <row r="7" spans="2:8" ht="12.75">
      <c r="B7" s="3">
        <v>100</v>
      </c>
      <c r="H7" s="7"/>
    </row>
    <row r="8" spans="5:10" ht="12.75">
      <c r="E8" s="2" t="s">
        <v>2</v>
      </c>
      <c r="F8" t="s">
        <v>13</v>
      </c>
      <c r="H8" s="7"/>
      <c r="I8" s="3">
        <v>200</v>
      </c>
      <c r="J8" t="s">
        <v>10</v>
      </c>
    </row>
    <row r="9" spans="5:10" ht="12.75">
      <c r="E9" s="3">
        <v>50</v>
      </c>
      <c r="I9" s="3">
        <f>I8+273.15</f>
        <v>473.15</v>
      </c>
      <c r="J9" t="s">
        <v>11</v>
      </c>
    </row>
    <row r="12" spans="5:14" ht="12.75">
      <c r="E12" s="1" t="s">
        <v>3</v>
      </c>
      <c r="I12" s="14"/>
      <c r="J12" s="15"/>
      <c r="K12" s="15"/>
      <c r="L12" s="15"/>
      <c r="M12" s="15"/>
      <c r="N12" s="16"/>
    </row>
    <row r="13" spans="5:14" ht="12.75">
      <c r="E13" s="3">
        <f>B7-E5-E9</f>
        <v>15</v>
      </c>
      <c r="I13" s="17"/>
      <c r="J13" s="18" t="s">
        <v>43</v>
      </c>
      <c r="K13" s="19"/>
      <c r="L13" s="19"/>
      <c r="M13" s="19"/>
      <c r="N13" s="20"/>
    </row>
    <row r="14" spans="9:14" ht="12.75">
      <c r="I14" s="17"/>
      <c r="J14" s="18" t="s">
        <v>44</v>
      </c>
      <c r="K14" s="19"/>
      <c r="L14" s="19"/>
      <c r="M14" s="19"/>
      <c r="N14" s="20"/>
    </row>
    <row r="15" spans="1:14" ht="36">
      <c r="A15" s="6" t="s">
        <v>8</v>
      </c>
      <c r="B15" t="s">
        <v>4</v>
      </c>
      <c r="E15" s="4" t="s">
        <v>6</v>
      </c>
      <c r="F15" s="5">
        <f>E5/B7</f>
        <v>0.35</v>
      </c>
      <c r="I15" s="17"/>
      <c r="J15" s="21" t="s">
        <v>25</v>
      </c>
      <c r="K15" s="19"/>
      <c r="L15" s="22">
        <v>0.495</v>
      </c>
      <c r="M15" s="19"/>
      <c r="N15" s="20"/>
    </row>
    <row r="16" spans="1:14" ht="36">
      <c r="A16" s="6" t="s">
        <v>9</v>
      </c>
      <c r="B16" t="s">
        <v>5</v>
      </c>
      <c r="E16" s="4" t="s">
        <v>7</v>
      </c>
      <c r="F16" s="5">
        <f>E9/B7</f>
        <v>0.5</v>
      </c>
      <c r="I16" s="17"/>
      <c r="J16" s="21" t="s">
        <v>26</v>
      </c>
      <c r="K16" s="19"/>
      <c r="L16" s="23">
        <v>0.85</v>
      </c>
      <c r="M16" s="19"/>
      <c r="N16" s="20"/>
    </row>
    <row r="17" spans="9:14" ht="12.75">
      <c r="I17" s="24"/>
      <c r="J17" s="25"/>
      <c r="K17" s="25"/>
      <c r="L17" s="25"/>
      <c r="M17" s="25"/>
      <c r="N17" s="26"/>
    </row>
    <row r="19" spans="1:5" ht="12.75">
      <c r="A19" t="s">
        <v>14</v>
      </c>
      <c r="B19" t="s">
        <v>15</v>
      </c>
      <c r="D19" t="s">
        <v>16</v>
      </c>
      <c r="E19" s="3">
        <f>(1-(D2/I9))</f>
        <v>0.3909965127338053</v>
      </c>
    </row>
    <row r="21" spans="1:8" ht="36">
      <c r="A21" s="6" t="s">
        <v>17</v>
      </c>
      <c r="B21" t="s">
        <v>18</v>
      </c>
      <c r="E21" s="4" t="s">
        <v>19</v>
      </c>
      <c r="H21" s="30">
        <f>F15+(F16*E19)</f>
        <v>0.5454982563669026</v>
      </c>
    </row>
    <row r="23" spans="1:12" ht="36">
      <c r="A23" t="s">
        <v>20</v>
      </c>
      <c r="B23" t="s">
        <v>28</v>
      </c>
      <c r="J23" s="4" t="s">
        <v>22</v>
      </c>
      <c r="L23" s="8">
        <f>B7*(F15/H21)</f>
        <v>64.16152497554266</v>
      </c>
    </row>
    <row r="24" spans="1:12" ht="12.75">
      <c r="A24" t="s">
        <v>21</v>
      </c>
      <c r="B24" t="s">
        <v>29</v>
      </c>
      <c r="J24" s="4" t="s">
        <v>23</v>
      </c>
      <c r="L24" s="8">
        <f>B7-L23</f>
        <v>35.83847502445734</v>
      </c>
    </row>
    <row r="25" spans="10:12" ht="12.75">
      <c r="J25" s="4"/>
      <c r="L25" s="8"/>
    </row>
    <row r="28" spans="1:9" ht="36">
      <c r="A28" s="6" t="s">
        <v>24</v>
      </c>
      <c r="B28" t="s">
        <v>30</v>
      </c>
      <c r="F28" s="4" t="s">
        <v>32</v>
      </c>
      <c r="G28" s="10">
        <f>E5/L23</f>
        <v>0.5454982563669026</v>
      </c>
      <c r="I28" s="31"/>
    </row>
    <row r="29" spans="1:9" ht="36">
      <c r="A29" s="6" t="s">
        <v>27</v>
      </c>
      <c r="B29" t="s">
        <v>31</v>
      </c>
      <c r="F29" s="4" t="s">
        <v>33</v>
      </c>
      <c r="G29" s="10">
        <f>E9/L24</f>
        <v>1.3951486486486486</v>
      </c>
      <c r="I29" s="31"/>
    </row>
    <row r="31" spans="1:11" ht="36">
      <c r="A31" t="s">
        <v>34</v>
      </c>
      <c r="B31" t="s">
        <v>36</v>
      </c>
      <c r="I31" s="4" t="s">
        <v>38</v>
      </c>
      <c r="K31" s="8">
        <f>E5/L15</f>
        <v>70.70707070707071</v>
      </c>
    </row>
    <row r="32" spans="1:11" ht="36">
      <c r="A32" t="s">
        <v>35</v>
      </c>
      <c r="B32" t="s">
        <v>37</v>
      </c>
      <c r="I32" s="4" t="s">
        <v>39</v>
      </c>
      <c r="K32" s="8">
        <f>E9/L16</f>
        <v>58.82352941176471</v>
      </c>
    </row>
    <row r="34" spans="1:8" ht="12.75">
      <c r="A34" t="s">
        <v>40</v>
      </c>
      <c r="B34" t="s">
        <v>41</v>
      </c>
      <c r="F34" s="4" t="s">
        <v>42</v>
      </c>
      <c r="H34" s="8">
        <f>K31+K32</f>
        <v>129.53060011883542</v>
      </c>
    </row>
    <row r="36" spans="1:8" ht="12.75">
      <c r="A36" t="s">
        <v>45</v>
      </c>
      <c r="B36" t="s">
        <v>46</v>
      </c>
      <c r="F36" s="4" t="s">
        <v>47</v>
      </c>
      <c r="H36" s="8">
        <f>H34*0.9</f>
        <v>116.57754010695189</v>
      </c>
    </row>
    <row r="38" spans="1:11" ht="12.75">
      <c r="A38" t="s">
        <v>48</v>
      </c>
      <c r="B38" t="s">
        <v>57</v>
      </c>
      <c r="I38" s="4" t="s">
        <v>49</v>
      </c>
      <c r="K38" s="8">
        <f>H36-B7</f>
        <v>16.577540106951886</v>
      </c>
    </row>
    <row r="41" spans="1:11" ht="12.75">
      <c r="A41" t="s">
        <v>51</v>
      </c>
      <c r="C41" t="s">
        <v>52</v>
      </c>
      <c r="K41" s="8">
        <f>K31-L23</f>
        <v>6.545545731528051</v>
      </c>
    </row>
    <row r="42" spans="1:11" ht="12.75">
      <c r="A42" t="s">
        <v>50</v>
      </c>
      <c r="C42" t="s">
        <v>53</v>
      </c>
      <c r="K42" s="8">
        <f>K32-L24</f>
        <v>22.985054387307372</v>
      </c>
    </row>
    <row r="43" ht="12.75">
      <c r="K43" s="32">
        <f>SUM(K41:K42)</f>
        <v>29.530600118835423</v>
      </c>
    </row>
    <row r="44" spans="1:5" ht="12.75">
      <c r="A44" s="12" t="str">
        <f>IF((K41&lt;0),"Bam volledig naar warmte !","Bam verdelen in Kam en Wam")</f>
        <v>Bam verdelen in Kam en Wam</v>
      </c>
      <c r="B44" s="13"/>
      <c r="C44" s="13"/>
      <c r="D44" s="13"/>
      <c r="E44" s="13"/>
    </row>
    <row r="46" spans="1:16" ht="12.75">
      <c r="A46" s="9" t="s">
        <v>54</v>
      </c>
      <c r="O46">
        <v>0.4</v>
      </c>
      <c r="P46" s="11">
        <f>$N$48*O46</f>
        <v>1.4697845143632415</v>
      </c>
    </row>
    <row r="47" spans="15:16" ht="12.75">
      <c r="O47">
        <v>0.3</v>
      </c>
      <c r="P47" s="11">
        <f>$N$48*O47</f>
        <v>1.102338385772431</v>
      </c>
    </row>
    <row r="48" spans="1:16" ht="12.75">
      <c r="A48" t="s">
        <v>55</v>
      </c>
      <c r="B48" t="s">
        <v>58</v>
      </c>
      <c r="C48" s="4"/>
      <c r="I48" s="4" t="s">
        <v>61</v>
      </c>
      <c r="N48" s="8">
        <f>(K41/(K41+K42))*K38</f>
        <v>3.6744612859081034</v>
      </c>
      <c r="O48">
        <v>0.25</v>
      </c>
      <c r="P48" s="11">
        <f>$N$48*O48</f>
        <v>0.9186153214770258</v>
      </c>
    </row>
    <row r="49" spans="2:16" ht="12.75">
      <c r="B49" t="s">
        <v>59</v>
      </c>
      <c r="O49">
        <v>0.05</v>
      </c>
      <c r="P49" s="11">
        <f>$N$48*O49</f>
        <v>0.1837230642954052</v>
      </c>
    </row>
    <row r="51" spans="1:16" ht="12.75">
      <c r="A51" t="s">
        <v>56</v>
      </c>
      <c r="B51" t="s">
        <v>60</v>
      </c>
      <c r="I51" s="4" t="s">
        <v>62</v>
      </c>
      <c r="N51" s="8">
        <f>(K42/(K41+K42))*K38</f>
        <v>12.903078821043783</v>
      </c>
      <c r="O51">
        <v>0.5</v>
      </c>
      <c r="P51" s="11">
        <f>$N$51*O51</f>
        <v>6.4515394105218915</v>
      </c>
    </row>
    <row r="52" spans="2:16" ht="12.75">
      <c r="B52" t="s">
        <v>59</v>
      </c>
      <c r="I52" s="27" t="s">
        <v>63</v>
      </c>
      <c r="J52" s="28"/>
      <c r="K52" s="28"/>
      <c r="L52" s="28"/>
      <c r="M52" s="28"/>
      <c r="N52" s="29">
        <f>K38-N48</f>
        <v>12.903078821043783</v>
      </c>
      <c r="O52">
        <v>0.3</v>
      </c>
      <c r="P52" s="11">
        <f>$N$51*O52</f>
        <v>3.870923646313135</v>
      </c>
    </row>
    <row r="53" spans="15:16" ht="12.75">
      <c r="O53">
        <v>0.2</v>
      </c>
      <c r="P53" s="11">
        <f>$N$51*O53</f>
        <v>2.5806157642087566</v>
      </c>
    </row>
  </sheetData>
  <printOptions/>
  <pageMargins left="0.75" right="0.75" top="1" bottom="1" header="0.5" footer="0.5"/>
  <pageSetup horizontalDpi="600" verticalDpi="600" orientation="landscape" paperSize="9" r:id="rId2"/>
  <headerFooter alignWithMargins="0">
    <oddFooter>&amp;L023-0096-bijlage I.xls&amp;C01-07-2008&amp;RRekenvoorbeeld WKK Toelichting 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reckojo</dc:creator>
  <cp:keywords/>
  <dc:description/>
  <cp:lastModifiedBy>vdberghs</cp:lastModifiedBy>
  <cp:lastPrinted>2008-07-03T09:33:42Z</cp:lastPrinted>
  <dcterms:created xsi:type="dcterms:W3CDTF">2008-06-27T11:47:56Z</dcterms:created>
  <dcterms:modified xsi:type="dcterms:W3CDTF">2008-07-03T09:33:46Z</dcterms:modified>
  <cp:category/>
  <cp:version/>
  <cp:contentType/>
  <cp:contentStatus/>
</cp:coreProperties>
</file>